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50" windowWidth="14115" windowHeight="7995" activeTab="1"/>
  </bookViews>
  <sheets>
    <sheet name="Flujo-de-caja" sheetId="1" r:id="rId1"/>
    <sheet name="van-tir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G6" i="2"/>
  <c r="D13" i="1" l="1"/>
  <c r="E13" s="1"/>
  <c r="F13" s="1"/>
  <c r="G13" s="1"/>
  <c r="H13" s="1"/>
  <c r="I13" s="1"/>
  <c r="J13" s="1"/>
  <c r="K13" s="1"/>
  <c r="L13" s="1"/>
  <c r="M13" s="1"/>
  <c r="N13" s="1"/>
  <c r="D14"/>
  <c r="E14" s="1"/>
  <c r="F14" s="1"/>
  <c r="G14" s="1"/>
  <c r="H14" s="1"/>
  <c r="I14" s="1"/>
  <c r="J14" s="1"/>
  <c r="K14" s="1"/>
  <c r="L14" s="1"/>
  <c r="M14" s="1"/>
  <c r="N14" s="1"/>
  <c r="D15"/>
  <c r="E15" s="1"/>
  <c r="F15" s="1"/>
  <c r="G15" s="1"/>
  <c r="H15" s="1"/>
  <c r="I15" s="1"/>
  <c r="J15" s="1"/>
  <c r="K15" s="1"/>
  <c r="L15" s="1"/>
  <c r="M15" s="1"/>
  <c r="N15" s="1"/>
  <c r="D16"/>
  <c r="E16" s="1"/>
  <c r="F16" s="1"/>
  <c r="G16" s="1"/>
  <c r="H16" s="1"/>
  <c r="I16" s="1"/>
  <c r="J16" s="1"/>
  <c r="K16" s="1"/>
  <c r="L16" s="1"/>
  <c r="M16" s="1"/>
  <c r="N16" s="1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D19"/>
  <c r="E19" s="1"/>
  <c r="F19" s="1"/>
  <c r="G19" s="1"/>
  <c r="H19" s="1"/>
  <c r="I19" s="1"/>
  <c r="J19" s="1"/>
  <c r="K19" s="1"/>
  <c r="L19" s="1"/>
  <c r="M19" s="1"/>
  <c r="N19" s="1"/>
  <c r="D20"/>
  <c r="E20" s="1"/>
  <c r="F20" s="1"/>
  <c r="G20" s="1"/>
  <c r="H20" s="1"/>
  <c r="I20" s="1"/>
  <c r="J20" s="1"/>
  <c r="K20" s="1"/>
  <c r="L20" s="1"/>
  <c r="M20" s="1"/>
  <c r="N20" s="1"/>
  <c r="D12"/>
  <c r="E12" s="1"/>
  <c r="F12" s="1"/>
  <c r="G12" s="1"/>
  <c r="H12" s="1"/>
  <c r="I12" s="1"/>
  <c r="J12" s="1"/>
  <c r="K12" s="1"/>
  <c r="L12" s="1"/>
  <c r="M12" s="1"/>
  <c r="N12" s="1"/>
  <c r="C49" l="1"/>
  <c r="N44"/>
  <c r="M44"/>
  <c r="L44"/>
  <c r="K44"/>
  <c r="J44"/>
  <c r="I44"/>
  <c r="H44"/>
  <c r="G44"/>
  <c r="F44"/>
  <c r="E44"/>
  <c r="D44"/>
  <c r="C44"/>
  <c r="O43"/>
  <c r="O42"/>
  <c r="O41"/>
  <c r="O40"/>
  <c r="O39"/>
  <c r="N34"/>
  <c r="M34"/>
  <c r="L34"/>
  <c r="K34"/>
  <c r="J34"/>
  <c r="I34"/>
  <c r="H34"/>
  <c r="G34"/>
  <c r="F34"/>
  <c r="E34"/>
  <c r="D34"/>
  <c r="C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N9"/>
  <c r="N36" s="1"/>
  <c r="M9"/>
  <c r="M36" s="1"/>
  <c r="L9"/>
  <c r="L36" s="1"/>
  <c r="K9"/>
  <c r="K36" s="1"/>
  <c r="J9"/>
  <c r="J36" s="1"/>
  <c r="I9"/>
  <c r="I36" s="1"/>
  <c r="H9"/>
  <c r="H36" s="1"/>
  <c r="O8"/>
  <c r="O7"/>
  <c r="G9"/>
  <c r="G36" s="1"/>
  <c r="F9"/>
  <c r="F36" s="1"/>
  <c r="E9"/>
  <c r="E36" s="1"/>
  <c r="D9"/>
  <c r="D36" s="1"/>
  <c r="C9"/>
  <c r="O9" l="1"/>
  <c r="G3" i="2" s="1"/>
  <c r="O34" i="1"/>
  <c r="G4" i="2" s="1"/>
  <c r="H4" s="1"/>
  <c r="I4" s="1"/>
  <c r="J4" s="1"/>
  <c r="K4" s="1"/>
  <c r="H46" i="1"/>
  <c r="H50" s="1"/>
  <c r="J46"/>
  <c r="J50" s="1"/>
  <c r="L46"/>
  <c r="L50" s="1"/>
  <c r="N46"/>
  <c r="N50" s="1"/>
  <c r="I46"/>
  <c r="I50" s="1"/>
  <c r="K46"/>
  <c r="K50" s="1"/>
  <c r="M46"/>
  <c r="M50" s="1"/>
  <c r="C36"/>
  <c r="O36" s="1"/>
  <c r="D46"/>
  <c r="D50" s="1"/>
  <c r="F46"/>
  <c r="F50" s="1"/>
  <c r="E46"/>
  <c r="E50" s="1"/>
  <c r="G46"/>
  <c r="G50" s="1"/>
  <c r="O44"/>
  <c r="O6"/>
  <c r="H3" i="2" l="1"/>
  <c r="G5"/>
  <c r="C46" i="1"/>
  <c r="H5" i="2" l="1"/>
  <c r="I3"/>
  <c r="C50" i="1"/>
  <c r="C51" s="1"/>
  <c r="D49" s="1"/>
  <c r="D51" s="1"/>
  <c r="E49" s="1"/>
  <c r="E51" s="1"/>
  <c r="F49" s="1"/>
  <c r="F51" s="1"/>
  <c r="G49" s="1"/>
  <c r="G51" s="1"/>
  <c r="H49" s="1"/>
  <c r="H51" s="1"/>
  <c r="I49" s="1"/>
  <c r="I51" s="1"/>
  <c r="J49" s="1"/>
  <c r="J51" s="1"/>
  <c r="K49" s="1"/>
  <c r="K51" s="1"/>
  <c r="L49" s="1"/>
  <c r="L51" s="1"/>
  <c r="M49" s="1"/>
  <c r="M51" s="1"/>
  <c r="N49" s="1"/>
  <c r="N51" s="1"/>
  <c r="G7" i="2" s="1"/>
  <c r="O46" i="1"/>
  <c r="H6" i="2" l="1"/>
  <c r="H7" s="1"/>
  <c r="D5"/>
  <c r="I5"/>
  <c r="J3"/>
  <c r="I6" l="1"/>
  <c r="D6"/>
  <c r="K3"/>
  <c r="K5" s="1"/>
  <c r="J5"/>
  <c r="I7"/>
  <c r="J6" l="1"/>
  <c r="D7"/>
  <c r="J7"/>
  <c r="D8" l="1"/>
  <c r="K6"/>
  <c r="K7" s="1"/>
  <c r="D9" s="1"/>
  <c r="C13" s="1"/>
  <c r="C11" l="1"/>
</calcChain>
</file>

<file path=xl/sharedStrings.xml><?xml version="1.0" encoding="utf-8"?>
<sst xmlns="http://schemas.openxmlformats.org/spreadsheetml/2006/main" count="99" uniqueCount="61">
  <si>
    <t>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</si>
  <si>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</si>
  <si>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</si>
  <si>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</si>
  <si>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</si>
  <si>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</si>
  <si>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</si>
  <si>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</si>
  <si>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</si>
  <si>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</si>
  <si>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</si>
  <si>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</si>
  <si>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</si>
  <si>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ANUAL</t>
  </si>
  <si>
    <t>GASTOS</t>
  </si>
  <si>
    <t>PAGO DE DEUDAS               (Cuotas mensuales)</t>
  </si>
  <si>
    <t>Otras deudas</t>
  </si>
  <si>
    <t>AHORROS</t>
  </si>
  <si>
    <t>Saldo Inicial del Mes</t>
  </si>
  <si>
    <t>Total 
de gastos</t>
  </si>
  <si>
    <t xml:space="preserve">Total
 ingresos
</t>
  </si>
  <si>
    <t>SALDO
(Ingresos - Gastos)</t>
  </si>
  <si>
    <t>Prestamos familiares</t>
  </si>
  <si>
    <t>Deudas 
con bancos</t>
  </si>
  <si>
    <t>Total de Pago de Deudas</t>
  </si>
  <si>
    <t>Ahorro
Inicial</t>
  </si>
  <si>
    <t>UNP - MINISTERIO DE TRABAJO    PROGRAMA "JÓVENES EMPRENDEDORES"</t>
  </si>
  <si>
    <t>F L U J O     D E     C A J A</t>
  </si>
  <si>
    <t>Saldo del Mes
(Ingresos - Gastos y Deudas)</t>
  </si>
  <si>
    <t>Saldo del Mes</t>
  </si>
  <si>
    <t>Saldo Acumulado del Mes</t>
  </si>
  <si>
    <t>Keke grande</t>
  </si>
  <si>
    <t>Keke chico</t>
  </si>
  <si>
    <t>Harina</t>
  </si>
  <si>
    <t>Huevos</t>
  </si>
  <si>
    <t>Sal</t>
  </si>
  <si>
    <t>Azúcar</t>
  </si>
  <si>
    <t>Naranja</t>
  </si>
  <si>
    <t>Polvo de hornear</t>
  </si>
  <si>
    <t>Mantequilla</t>
  </si>
  <si>
    <t>Levadura</t>
  </si>
  <si>
    <t>Gas</t>
  </si>
  <si>
    <t>Inversión:</t>
  </si>
  <si>
    <t>FLUJO Año 1</t>
  </si>
  <si>
    <t>FLUJO Año 2</t>
  </si>
  <si>
    <t>FLUJO Año 3</t>
  </si>
  <si>
    <t>FLUJO Año 4</t>
  </si>
  <si>
    <t>FLUJO Año 5</t>
  </si>
  <si>
    <t>Ingresos</t>
  </si>
  <si>
    <t>Egresos</t>
  </si>
  <si>
    <t>Saldo Año</t>
  </si>
  <si>
    <t>Inicial</t>
  </si>
  <si>
    <t>Saldo Acumulado</t>
  </si>
  <si>
    <t>Año 1</t>
  </si>
  <si>
    <t>Año 2</t>
  </si>
  <si>
    <t>Año 3</t>
  </si>
  <si>
    <t>Año 4</t>
  </si>
  <si>
    <t>Año 5</t>
  </si>
  <si>
    <t>Tasa Interna
de Retorno - TIR</t>
  </si>
  <si>
    <t>Valor Actual 
Neto - VAN</t>
  </si>
  <si>
    <t>Costo de 
Oportunidad del Capital - COK</t>
  </si>
</sst>
</file>

<file path=xl/styles.xml><?xml version="1.0" encoding="utf-8"?>
<styleSheet xmlns="http://schemas.openxmlformats.org/spreadsheetml/2006/main">
  <numFmts count="5">
    <numFmt numFmtId="8" formatCode="&quot;S/.&quot;\ #,##0.00;[Red]&quot;S/.&quot;\ \-#,##0.00"/>
    <numFmt numFmtId="43" formatCode="_ * #,##0.00_ ;_ * \-#,##0.00_ ;_ * &quot;-&quot;??_ ;_ @_ "/>
    <numFmt numFmtId="164" formatCode="_(* #,##0.00_);_(* \(#,##0.00\);_(* &quot;-&quot;??_);_(@_)"/>
    <numFmt numFmtId="165" formatCode="&quot;S/.&quot;\ #,##0.0000;[Red]&quot;S/.&quot;\ \-#,##0.0000"/>
    <numFmt numFmtId="167" formatCode="_ * #,##0.0_ ;_ * \-#,##0.0_ ;_ * &quot;-&quot;??_ ;_ @_ 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43" fontId="6" fillId="0" borderId="4" xfId="0" applyNumberFormat="1" applyFont="1" applyBorder="1" applyAlignment="1" applyProtection="1">
      <alignment vertical="center" wrapText="1"/>
      <protection locked="0"/>
    </xf>
    <xf numFmtId="43" fontId="4" fillId="3" borderId="4" xfId="0" applyNumberFormat="1" applyFont="1" applyFill="1" applyBorder="1" applyAlignment="1">
      <alignment vertical="center" wrapText="1"/>
    </xf>
    <xf numFmtId="43" fontId="4" fillId="4" borderId="4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vertical="center" wrapText="1"/>
    </xf>
    <xf numFmtId="43" fontId="4" fillId="5" borderId="4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164" fontId="7" fillId="5" borderId="1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6" fillId="0" borderId="4" xfId="0" applyNumberFormat="1" applyFont="1" applyBorder="1" applyAlignment="1">
      <alignment vertical="center" wrapText="1"/>
    </xf>
    <xf numFmtId="4" fontId="6" fillId="0" borderId="5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3" fontId="9" fillId="0" borderId="1" xfId="1" applyFont="1" applyBorder="1"/>
    <xf numFmtId="164" fontId="10" fillId="4" borderId="4" xfId="0" applyNumberFormat="1" applyFont="1" applyFill="1" applyBorder="1" applyAlignment="1">
      <alignment vertical="center" wrapText="1"/>
    </xf>
    <xf numFmtId="164" fontId="2" fillId="0" borderId="8" xfId="0" applyNumberFormat="1" applyFont="1" applyBorder="1"/>
    <xf numFmtId="0" fontId="2" fillId="0" borderId="9" xfId="0" applyFont="1" applyBorder="1"/>
    <xf numFmtId="0" fontId="2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3" fontId="2" fillId="0" borderId="8" xfId="0" applyNumberFormat="1" applyFont="1" applyBorder="1" applyAlignment="1">
      <alignment horizontal="center"/>
    </xf>
    <xf numFmtId="164" fontId="2" fillId="6" borderId="8" xfId="0" applyNumberFormat="1" applyFont="1" applyFill="1" applyBorder="1" applyAlignment="1">
      <alignment horizontal="center"/>
    </xf>
    <xf numFmtId="43" fontId="2" fillId="6" borderId="8" xfId="0" applyNumberFormat="1" applyFont="1" applyFill="1" applyBorder="1" applyAlignment="1">
      <alignment horizontal="center"/>
    </xf>
    <xf numFmtId="43" fontId="2" fillId="0" borderId="8" xfId="0" applyNumberFormat="1" applyFont="1" applyBorder="1"/>
    <xf numFmtId="0" fontId="9" fillId="8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/>
    </xf>
    <xf numFmtId="43" fontId="2" fillId="7" borderId="1" xfId="1" applyFont="1" applyFill="1" applyBorder="1"/>
    <xf numFmtId="0" fontId="9" fillId="10" borderId="1" xfId="0" applyFont="1" applyFill="1" applyBorder="1" applyAlignment="1">
      <alignment horizontal="center" wrapText="1"/>
    </xf>
    <xf numFmtId="9" fontId="3" fillId="10" borderId="1" xfId="2" applyFont="1" applyFill="1" applyBorder="1"/>
    <xf numFmtId="9" fontId="3" fillId="8" borderId="1" xfId="0" applyNumberFormat="1" applyFont="1" applyFill="1" applyBorder="1"/>
    <xf numFmtId="0" fontId="0" fillId="0" borderId="0" xfId="0" applyFill="1"/>
    <xf numFmtId="9" fontId="0" fillId="0" borderId="0" xfId="2" applyFont="1" applyFill="1"/>
    <xf numFmtId="165" fontId="1" fillId="0" borderId="0" xfId="0" applyNumberFormat="1" applyFont="1" applyFill="1"/>
    <xf numFmtId="8" fontId="11" fillId="9" borderId="1" xfId="0" applyNumberFormat="1" applyFont="1" applyFill="1" applyBorder="1"/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8" fontId="0" fillId="0" borderId="0" xfId="0" applyNumberFormat="1" applyFill="1"/>
    <xf numFmtId="43" fontId="0" fillId="0" borderId="0" xfId="1" applyFont="1" applyFill="1"/>
    <xf numFmtId="167" fontId="0" fillId="0" borderId="0" xfId="1" applyNumberFormat="1" applyFont="1" applyFill="1"/>
    <xf numFmtId="10" fontId="0" fillId="0" borderId="0" xfId="2" applyNumberFormat="1" applyFont="1" applyFill="1"/>
    <xf numFmtId="10" fontId="0" fillId="0" borderId="0" xfId="0" applyNumberFormat="1" applyFill="1"/>
    <xf numFmtId="0" fontId="12" fillId="7" borderId="6" xfId="0" applyFon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wrapText="1"/>
    </xf>
    <xf numFmtId="0" fontId="9" fillId="12" borderId="9" xfId="0" applyFont="1" applyFill="1" applyBorder="1"/>
    <xf numFmtId="164" fontId="11" fillId="12" borderId="8" xfId="0" applyNumberFormat="1" applyFont="1" applyFill="1" applyBorder="1" applyAlignment="1">
      <alignment horizontal="center"/>
    </xf>
    <xf numFmtId="43" fontId="11" fillId="12" borderId="8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6"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52"/>
  <sheetViews>
    <sheetView topLeftCell="A41" zoomScale="80" zoomScaleNormal="80" workbookViewId="0">
      <selection activeCell="H71" sqref="H71"/>
    </sheetView>
  </sheetViews>
  <sheetFormatPr baseColWidth="10" defaultRowHeight="15"/>
  <cols>
    <col min="1" max="1" width="4.42578125" customWidth="1"/>
    <col min="2" max="2" width="20" bestFit="1" customWidth="1"/>
    <col min="3" max="5" width="14.140625" bestFit="1" customWidth="1"/>
    <col min="6" max="6" width="18.42578125" bestFit="1" customWidth="1"/>
    <col min="7" max="7" width="14.140625" bestFit="1" customWidth="1"/>
    <col min="8" max="8" width="14.28515625" bestFit="1" customWidth="1"/>
    <col min="9" max="9" width="12.140625" bestFit="1" customWidth="1"/>
    <col min="10" max="10" width="12.42578125" bestFit="1" customWidth="1"/>
    <col min="11" max="11" width="13" bestFit="1" customWidth="1"/>
    <col min="13" max="13" width="13.5703125" bestFit="1" customWidth="1"/>
    <col min="14" max="14" width="12.42578125" bestFit="1" customWidth="1"/>
    <col min="15" max="15" width="10.85546875" bestFit="1" customWidth="1"/>
  </cols>
  <sheetData>
    <row r="1" spans="2:15" ht="15.75" thickBot="1"/>
    <row r="2" spans="2:15" ht="33" thickBot="1">
      <c r="B2" s="53" t="s">
        <v>25</v>
      </c>
      <c r="D2" s="50" t="s">
        <v>26</v>
      </c>
      <c r="E2" s="51"/>
      <c r="F2" s="51"/>
      <c r="G2" s="51"/>
      <c r="H2" s="51"/>
      <c r="I2" s="51"/>
      <c r="J2" s="51"/>
      <c r="K2" s="51"/>
      <c r="L2" s="51"/>
      <c r="M2" s="52"/>
    </row>
    <row r="3" spans="2:15" ht="18.75" thickBot="1">
      <c r="B3" s="21">
        <v>100</v>
      </c>
      <c r="D3" s="42" t="s">
        <v>27</v>
      </c>
      <c r="E3" s="43"/>
      <c r="F3" s="43"/>
      <c r="G3" s="43"/>
      <c r="H3" s="43"/>
      <c r="I3" s="43"/>
      <c r="J3" s="43"/>
      <c r="K3" s="43"/>
      <c r="L3" s="43"/>
      <c r="M3" s="44"/>
      <c r="N3" s="1"/>
      <c r="O3" s="1"/>
    </row>
    <row r="4" spans="2:15" ht="15.75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26.25" thickBot="1">
      <c r="B5" s="18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2" t="s">
        <v>9</v>
      </c>
      <c r="L5" s="2" t="s">
        <v>10</v>
      </c>
      <c r="M5" s="2" t="s">
        <v>11</v>
      </c>
      <c r="N5" s="2" t="s">
        <v>12</v>
      </c>
      <c r="O5" s="3" t="s">
        <v>13</v>
      </c>
    </row>
    <row r="6" spans="2:15" ht="15.75" thickBot="1">
      <c r="B6" s="4" t="s">
        <v>31</v>
      </c>
      <c r="C6" s="5">
        <v>400</v>
      </c>
      <c r="D6" s="5">
        <v>400</v>
      </c>
      <c r="E6" s="5">
        <v>400</v>
      </c>
      <c r="F6" s="5">
        <v>400</v>
      </c>
      <c r="G6" s="5">
        <v>400</v>
      </c>
      <c r="H6" s="5">
        <v>400</v>
      </c>
      <c r="I6" s="5">
        <v>400</v>
      </c>
      <c r="J6" s="5">
        <v>400</v>
      </c>
      <c r="K6" s="5">
        <v>400</v>
      </c>
      <c r="L6" s="5">
        <v>400</v>
      </c>
      <c r="M6" s="5">
        <v>400</v>
      </c>
      <c r="N6" s="5">
        <v>400</v>
      </c>
      <c r="O6" s="6">
        <f>SUM(C6:N6)</f>
        <v>4800</v>
      </c>
    </row>
    <row r="7" spans="2:15" ht="15.75" thickBot="1">
      <c r="B7" s="4" t="s">
        <v>32</v>
      </c>
      <c r="C7" s="5">
        <v>250</v>
      </c>
      <c r="D7" s="5">
        <v>250</v>
      </c>
      <c r="E7" s="5">
        <v>250</v>
      </c>
      <c r="F7" s="5">
        <v>250</v>
      </c>
      <c r="G7" s="5">
        <v>250</v>
      </c>
      <c r="H7" s="5">
        <v>250</v>
      </c>
      <c r="I7" s="5">
        <v>250</v>
      </c>
      <c r="J7" s="5">
        <v>250</v>
      </c>
      <c r="K7" s="5">
        <v>250</v>
      </c>
      <c r="L7" s="5">
        <v>250</v>
      </c>
      <c r="M7" s="5">
        <v>250</v>
      </c>
      <c r="N7" s="5">
        <v>250</v>
      </c>
      <c r="O7" s="6">
        <f>SUM(C7:N7)</f>
        <v>3000</v>
      </c>
    </row>
    <row r="8" spans="2:15" ht="15.75" thickBot="1">
      <c r="B8" s="4"/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6">
        <f>SUM(C8:N8)</f>
        <v>0</v>
      </c>
    </row>
    <row r="9" spans="2:15" ht="39" thickBot="1">
      <c r="B9" s="8" t="s">
        <v>20</v>
      </c>
      <c r="C9" s="7">
        <f>SUM(C6:C8)</f>
        <v>650</v>
      </c>
      <c r="D9" s="7">
        <f t="shared" ref="D9:N9" si="0">SUM(D6:D8)</f>
        <v>650</v>
      </c>
      <c r="E9" s="7">
        <f t="shared" si="0"/>
        <v>650</v>
      </c>
      <c r="F9" s="7">
        <f t="shared" si="0"/>
        <v>650</v>
      </c>
      <c r="G9" s="7">
        <f t="shared" si="0"/>
        <v>650</v>
      </c>
      <c r="H9" s="7">
        <f t="shared" si="0"/>
        <v>650</v>
      </c>
      <c r="I9" s="7">
        <f t="shared" si="0"/>
        <v>650</v>
      </c>
      <c r="J9" s="7">
        <f t="shared" si="0"/>
        <v>650</v>
      </c>
      <c r="K9" s="7">
        <f t="shared" si="0"/>
        <v>650</v>
      </c>
      <c r="L9" s="7">
        <f t="shared" si="0"/>
        <v>650</v>
      </c>
      <c r="M9" s="7">
        <f t="shared" si="0"/>
        <v>650</v>
      </c>
      <c r="N9" s="7">
        <f t="shared" si="0"/>
        <v>650</v>
      </c>
      <c r="O9" s="7">
        <f>SUM(C9:N9)</f>
        <v>7800</v>
      </c>
    </row>
    <row r="10" spans="2:15" ht="15.75" thickBo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5" ht="26.25" thickBot="1">
      <c r="B11" s="18" t="s">
        <v>14</v>
      </c>
      <c r="C11" s="2" t="s">
        <v>1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  <c r="I11" s="2" t="s">
        <v>7</v>
      </c>
      <c r="J11" s="2" t="s">
        <v>8</v>
      </c>
      <c r="K11" s="2" t="s">
        <v>9</v>
      </c>
      <c r="L11" s="2" t="s">
        <v>10</v>
      </c>
      <c r="M11" s="2" t="s">
        <v>11</v>
      </c>
      <c r="N11" s="2" t="s">
        <v>12</v>
      </c>
      <c r="O11" s="3" t="s">
        <v>13</v>
      </c>
    </row>
    <row r="12" spans="2:15" ht="15.75" thickBot="1">
      <c r="B12" s="4" t="s">
        <v>33</v>
      </c>
      <c r="C12" s="5">
        <v>380</v>
      </c>
      <c r="D12" s="5">
        <f>C12</f>
        <v>380</v>
      </c>
      <c r="E12" s="5">
        <f t="shared" ref="E12:N12" si="1">D12</f>
        <v>380</v>
      </c>
      <c r="F12" s="5">
        <f t="shared" si="1"/>
        <v>380</v>
      </c>
      <c r="G12" s="5">
        <f t="shared" si="1"/>
        <v>380</v>
      </c>
      <c r="H12" s="5">
        <f t="shared" si="1"/>
        <v>380</v>
      </c>
      <c r="I12" s="5">
        <f t="shared" si="1"/>
        <v>380</v>
      </c>
      <c r="J12" s="5">
        <f t="shared" si="1"/>
        <v>380</v>
      </c>
      <c r="K12" s="5">
        <f t="shared" si="1"/>
        <v>380</v>
      </c>
      <c r="L12" s="5">
        <f t="shared" si="1"/>
        <v>380</v>
      </c>
      <c r="M12" s="5">
        <f t="shared" si="1"/>
        <v>380</v>
      </c>
      <c r="N12" s="5">
        <f t="shared" si="1"/>
        <v>380</v>
      </c>
      <c r="O12" s="6">
        <f t="shared" ref="O12:O34" si="2">SUM(C12:N12)</f>
        <v>4560</v>
      </c>
    </row>
    <row r="13" spans="2:15" ht="15.75" thickBot="1">
      <c r="B13" s="4" t="s">
        <v>34</v>
      </c>
      <c r="C13" s="5">
        <v>25</v>
      </c>
      <c r="D13" s="5">
        <f t="shared" ref="D13:N20" si="3">C13</f>
        <v>25</v>
      </c>
      <c r="E13" s="5">
        <f t="shared" si="3"/>
        <v>25</v>
      </c>
      <c r="F13" s="5">
        <f t="shared" si="3"/>
        <v>25</v>
      </c>
      <c r="G13" s="5">
        <f t="shared" si="3"/>
        <v>25</v>
      </c>
      <c r="H13" s="5">
        <f t="shared" si="3"/>
        <v>25</v>
      </c>
      <c r="I13" s="5">
        <f t="shared" si="3"/>
        <v>25</v>
      </c>
      <c r="J13" s="5">
        <f t="shared" si="3"/>
        <v>25</v>
      </c>
      <c r="K13" s="5">
        <f t="shared" si="3"/>
        <v>25</v>
      </c>
      <c r="L13" s="5">
        <f t="shared" si="3"/>
        <v>25</v>
      </c>
      <c r="M13" s="5">
        <f t="shared" si="3"/>
        <v>25</v>
      </c>
      <c r="N13" s="5">
        <f t="shared" si="3"/>
        <v>25</v>
      </c>
      <c r="O13" s="6">
        <f t="shared" si="2"/>
        <v>300</v>
      </c>
    </row>
    <row r="14" spans="2:15" ht="15.75" thickBot="1">
      <c r="B14" s="4" t="s">
        <v>35</v>
      </c>
      <c r="C14" s="5">
        <v>1</v>
      </c>
      <c r="D14" s="5">
        <f t="shared" si="3"/>
        <v>1</v>
      </c>
      <c r="E14" s="5">
        <f t="shared" si="3"/>
        <v>1</v>
      </c>
      <c r="F14" s="5">
        <f t="shared" si="3"/>
        <v>1</v>
      </c>
      <c r="G14" s="5">
        <f t="shared" si="3"/>
        <v>1</v>
      </c>
      <c r="H14" s="5">
        <f t="shared" si="3"/>
        <v>1</v>
      </c>
      <c r="I14" s="5">
        <f t="shared" si="3"/>
        <v>1</v>
      </c>
      <c r="J14" s="5">
        <f t="shared" si="3"/>
        <v>1</v>
      </c>
      <c r="K14" s="5">
        <f t="shared" si="3"/>
        <v>1</v>
      </c>
      <c r="L14" s="5">
        <f t="shared" si="3"/>
        <v>1</v>
      </c>
      <c r="M14" s="5">
        <f t="shared" si="3"/>
        <v>1</v>
      </c>
      <c r="N14" s="5">
        <f t="shared" si="3"/>
        <v>1</v>
      </c>
      <c r="O14" s="6">
        <f t="shared" si="2"/>
        <v>12</v>
      </c>
    </row>
    <row r="15" spans="2:15" ht="15.75" thickBot="1">
      <c r="B15" s="4" t="s">
        <v>36</v>
      </c>
      <c r="C15" s="5">
        <v>45</v>
      </c>
      <c r="D15" s="5">
        <f t="shared" si="3"/>
        <v>45</v>
      </c>
      <c r="E15" s="5">
        <f t="shared" si="3"/>
        <v>45</v>
      </c>
      <c r="F15" s="5">
        <f t="shared" si="3"/>
        <v>45</v>
      </c>
      <c r="G15" s="5">
        <f t="shared" si="3"/>
        <v>45</v>
      </c>
      <c r="H15" s="5">
        <f t="shared" si="3"/>
        <v>45</v>
      </c>
      <c r="I15" s="5">
        <f t="shared" si="3"/>
        <v>45</v>
      </c>
      <c r="J15" s="5">
        <f t="shared" si="3"/>
        <v>45</v>
      </c>
      <c r="K15" s="5">
        <f t="shared" si="3"/>
        <v>45</v>
      </c>
      <c r="L15" s="5">
        <f t="shared" si="3"/>
        <v>45</v>
      </c>
      <c r="M15" s="5">
        <f t="shared" si="3"/>
        <v>45</v>
      </c>
      <c r="N15" s="5">
        <f t="shared" si="3"/>
        <v>45</v>
      </c>
      <c r="O15" s="6">
        <f t="shared" si="2"/>
        <v>540</v>
      </c>
    </row>
    <row r="16" spans="2:15" ht="15.75" thickBot="1">
      <c r="B16" s="4" t="s">
        <v>37</v>
      </c>
      <c r="C16" s="5">
        <v>15</v>
      </c>
      <c r="D16" s="5">
        <f t="shared" si="3"/>
        <v>15</v>
      </c>
      <c r="E16" s="5">
        <f t="shared" si="3"/>
        <v>15</v>
      </c>
      <c r="F16" s="5">
        <f t="shared" si="3"/>
        <v>15</v>
      </c>
      <c r="G16" s="5">
        <f t="shared" si="3"/>
        <v>15</v>
      </c>
      <c r="H16" s="5">
        <f t="shared" si="3"/>
        <v>15</v>
      </c>
      <c r="I16" s="5">
        <f t="shared" si="3"/>
        <v>15</v>
      </c>
      <c r="J16" s="5">
        <f t="shared" si="3"/>
        <v>15</v>
      </c>
      <c r="K16" s="5">
        <f t="shared" si="3"/>
        <v>15</v>
      </c>
      <c r="L16" s="5">
        <f t="shared" si="3"/>
        <v>15</v>
      </c>
      <c r="M16" s="5">
        <f t="shared" si="3"/>
        <v>15</v>
      </c>
      <c r="N16" s="5">
        <f t="shared" si="3"/>
        <v>15</v>
      </c>
      <c r="O16" s="6">
        <f t="shared" si="2"/>
        <v>180</v>
      </c>
    </row>
    <row r="17" spans="2:15" ht="15.75" thickBot="1">
      <c r="B17" s="4" t="s">
        <v>38</v>
      </c>
      <c r="C17" s="5">
        <v>15</v>
      </c>
      <c r="D17" s="5">
        <f t="shared" si="3"/>
        <v>15</v>
      </c>
      <c r="E17" s="5">
        <f t="shared" si="3"/>
        <v>15</v>
      </c>
      <c r="F17" s="5">
        <f t="shared" si="3"/>
        <v>15</v>
      </c>
      <c r="G17" s="5">
        <f t="shared" si="3"/>
        <v>15</v>
      </c>
      <c r="H17" s="5">
        <f t="shared" si="3"/>
        <v>15</v>
      </c>
      <c r="I17" s="5">
        <f t="shared" si="3"/>
        <v>15</v>
      </c>
      <c r="J17" s="5">
        <f t="shared" si="3"/>
        <v>15</v>
      </c>
      <c r="K17" s="5">
        <f t="shared" si="3"/>
        <v>15</v>
      </c>
      <c r="L17" s="5">
        <f t="shared" si="3"/>
        <v>15</v>
      </c>
      <c r="M17" s="5">
        <f t="shared" si="3"/>
        <v>15</v>
      </c>
      <c r="N17" s="5">
        <f t="shared" si="3"/>
        <v>15</v>
      </c>
      <c r="O17" s="6">
        <f t="shared" si="2"/>
        <v>180</v>
      </c>
    </row>
    <row r="18" spans="2:15" ht="15.75" thickBot="1">
      <c r="B18" s="4" t="s">
        <v>39</v>
      </c>
      <c r="C18" s="5">
        <v>25</v>
      </c>
      <c r="D18" s="5">
        <f t="shared" si="3"/>
        <v>25</v>
      </c>
      <c r="E18" s="5">
        <f t="shared" si="3"/>
        <v>25</v>
      </c>
      <c r="F18" s="5">
        <f t="shared" si="3"/>
        <v>25</v>
      </c>
      <c r="G18" s="5">
        <f t="shared" si="3"/>
        <v>25</v>
      </c>
      <c r="H18" s="5">
        <f t="shared" si="3"/>
        <v>25</v>
      </c>
      <c r="I18" s="5">
        <f t="shared" si="3"/>
        <v>25</v>
      </c>
      <c r="J18" s="5">
        <f t="shared" si="3"/>
        <v>25</v>
      </c>
      <c r="K18" s="5">
        <f t="shared" si="3"/>
        <v>25</v>
      </c>
      <c r="L18" s="5">
        <f t="shared" si="3"/>
        <v>25</v>
      </c>
      <c r="M18" s="5">
        <f t="shared" si="3"/>
        <v>25</v>
      </c>
      <c r="N18" s="5">
        <f t="shared" si="3"/>
        <v>25</v>
      </c>
      <c r="O18" s="6">
        <f t="shared" si="2"/>
        <v>300</v>
      </c>
    </row>
    <row r="19" spans="2:15" ht="15.75" thickBot="1">
      <c r="B19" s="4" t="s">
        <v>40</v>
      </c>
      <c r="C19" s="5">
        <v>35</v>
      </c>
      <c r="D19" s="5">
        <f t="shared" si="3"/>
        <v>35</v>
      </c>
      <c r="E19" s="5">
        <f t="shared" si="3"/>
        <v>35</v>
      </c>
      <c r="F19" s="5">
        <f t="shared" si="3"/>
        <v>35</v>
      </c>
      <c r="G19" s="5">
        <f t="shared" si="3"/>
        <v>35</v>
      </c>
      <c r="H19" s="5">
        <f t="shared" si="3"/>
        <v>35</v>
      </c>
      <c r="I19" s="5">
        <f t="shared" si="3"/>
        <v>35</v>
      </c>
      <c r="J19" s="5">
        <f t="shared" si="3"/>
        <v>35</v>
      </c>
      <c r="K19" s="5">
        <f t="shared" si="3"/>
        <v>35</v>
      </c>
      <c r="L19" s="5">
        <f t="shared" si="3"/>
        <v>35</v>
      </c>
      <c r="M19" s="5">
        <f t="shared" si="3"/>
        <v>35</v>
      </c>
      <c r="N19" s="5">
        <f t="shared" si="3"/>
        <v>35</v>
      </c>
      <c r="O19" s="6">
        <f t="shared" si="2"/>
        <v>420</v>
      </c>
    </row>
    <row r="20" spans="2:15" ht="15.75" thickBot="1">
      <c r="B20" s="4" t="s">
        <v>41</v>
      </c>
      <c r="C20" s="5">
        <v>40</v>
      </c>
      <c r="D20" s="5">
        <f t="shared" si="3"/>
        <v>40</v>
      </c>
      <c r="E20" s="5">
        <f t="shared" si="3"/>
        <v>40</v>
      </c>
      <c r="F20" s="5">
        <f t="shared" si="3"/>
        <v>40</v>
      </c>
      <c r="G20" s="5">
        <f t="shared" si="3"/>
        <v>40</v>
      </c>
      <c r="H20" s="5">
        <f t="shared" si="3"/>
        <v>40</v>
      </c>
      <c r="I20" s="5">
        <f t="shared" si="3"/>
        <v>40</v>
      </c>
      <c r="J20" s="5">
        <f t="shared" si="3"/>
        <v>40</v>
      </c>
      <c r="K20" s="5">
        <f t="shared" si="3"/>
        <v>40</v>
      </c>
      <c r="L20" s="5">
        <f t="shared" si="3"/>
        <v>40</v>
      </c>
      <c r="M20" s="5">
        <f t="shared" si="3"/>
        <v>40</v>
      </c>
      <c r="N20" s="5">
        <f t="shared" si="3"/>
        <v>40</v>
      </c>
      <c r="O20" s="6">
        <f t="shared" si="2"/>
        <v>480</v>
      </c>
    </row>
    <row r="21" spans="2:15" ht="15.75" thickBot="1">
      <c r="B21" s="4"/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6">
        <f t="shared" si="2"/>
        <v>0</v>
      </c>
    </row>
    <row r="22" spans="2:15" ht="15.75" thickBot="1">
      <c r="B22" s="4"/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6">
        <f t="shared" si="2"/>
        <v>0</v>
      </c>
    </row>
    <row r="23" spans="2:15" ht="15.75" thickBot="1">
      <c r="B23" s="4"/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6">
        <f t="shared" si="2"/>
        <v>0</v>
      </c>
    </row>
    <row r="24" spans="2:15" ht="15.75" thickBot="1">
      <c r="B24" s="4"/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6">
        <f t="shared" si="2"/>
        <v>0</v>
      </c>
    </row>
    <row r="25" spans="2:15" ht="15.75" thickBot="1">
      <c r="B25" s="4"/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6">
        <f t="shared" si="2"/>
        <v>0</v>
      </c>
    </row>
    <row r="26" spans="2:15" ht="15.75" thickBot="1">
      <c r="B26" s="4"/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6">
        <f t="shared" si="2"/>
        <v>0</v>
      </c>
    </row>
    <row r="27" spans="2:15" ht="15.75" thickBot="1">
      <c r="B27" s="4"/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6">
        <f t="shared" si="2"/>
        <v>0</v>
      </c>
    </row>
    <row r="28" spans="2:15" ht="15.75" thickBot="1">
      <c r="B28" s="4"/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6">
        <f t="shared" si="2"/>
        <v>0</v>
      </c>
    </row>
    <row r="29" spans="2:15" ht="15.75" thickBot="1">
      <c r="B29" s="4"/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6">
        <f t="shared" si="2"/>
        <v>0</v>
      </c>
    </row>
    <row r="30" spans="2:15" ht="15.75" thickBot="1">
      <c r="B30" s="4"/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6">
        <f t="shared" si="2"/>
        <v>0</v>
      </c>
    </row>
    <row r="31" spans="2:15" ht="15.75" thickBot="1">
      <c r="B31" s="4"/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6">
        <f t="shared" si="2"/>
        <v>0</v>
      </c>
    </row>
    <row r="32" spans="2:15" ht="15.75" thickBot="1">
      <c r="B32" s="4"/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6">
        <f t="shared" si="2"/>
        <v>0</v>
      </c>
    </row>
    <row r="33" spans="2:15" ht="15.75" thickBot="1">
      <c r="B33" s="4"/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6">
        <f t="shared" si="2"/>
        <v>0</v>
      </c>
    </row>
    <row r="34" spans="2:15" ht="32.25" customHeight="1" thickBot="1">
      <c r="B34" s="8" t="s">
        <v>19</v>
      </c>
      <c r="C34" s="7">
        <f>SUM(C12:C33)</f>
        <v>581</v>
      </c>
      <c r="D34" s="7">
        <f t="shared" ref="D34:N34" si="4">SUM(D12:D33)</f>
        <v>581</v>
      </c>
      <c r="E34" s="7">
        <f t="shared" si="4"/>
        <v>581</v>
      </c>
      <c r="F34" s="7">
        <f t="shared" si="4"/>
        <v>581</v>
      </c>
      <c r="G34" s="7">
        <f t="shared" si="4"/>
        <v>581</v>
      </c>
      <c r="H34" s="7">
        <f t="shared" si="4"/>
        <v>581</v>
      </c>
      <c r="I34" s="7">
        <f t="shared" si="4"/>
        <v>581</v>
      </c>
      <c r="J34" s="7">
        <f t="shared" si="4"/>
        <v>581</v>
      </c>
      <c r="K34" s="7">
        <f t="shared" si="4"/>
        <v>581</v>
      </c>
      <c r="L34" s="7">
        <f t="shared" si="4"/>
        <v>581</v>
      </c>
      <c r="M34" s="7">
        <f t="shared" si="4"/>
        <v>581</v>
      </c>
      <c r="N34" s="7">
        <f t="shared" si="4"/>
        <v>581</v>
      </c>
      <c r="O34" s="7">
        <f t="shared" si="2"/>
        <v>6972</v>
      </c>
    </row>
    <row r="35" spans="2:15" ht="15.75" thickBot="1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2:15" ht="45.75" thickBot="1">
      <c r="B36" s="19" t="s">
        <v>21</v>
      </c>
      <c r="C36" s="9">
        <f t="shared" ref="C36:N36" si="5">C9-C34</f>
        <v>69</v>
      </c>
      <c r="D36" s="9">
        <f t="shared" si="5"/>
        <v>69</v>
      </c>
      <c r="E36" s="9">
        <f t="shared" si="5"/>
        <v>69</v>
      </c>
      <c r="F36" s="9">
        <f t="shared" si="5"/>
        <v>69</v>
      </c>
      <c r="G36" s="9">
        <f t="shared" si="5"/>
        <v>69</v>
      </c>
      <c r="H36" s="9">
        <f t="shared" si="5"/>
        <v>69</v>
      </c>
      <c r="I36" s="9">
        <f t="shared" si="5"/>
        <v>69</v>
      </c>
      <c r="J36" s="9">
        <f t="shared" si="5"/>
        <v>69</v>
      </c>
      <c r="K36" s="9">
        <f t="shared" si="5"/>
        <v>69</v>
      </c>
      <c r="L36" s="9">
        <f t="shared" si="5"/>
        <v>69</v>
      </c>
      <c r="M36" s="9">
        <f t="shared" si="5"/>
        <v>69</v>
      </c>
      <c r="N36" s="9">
        <f t="shared" si="5"/>
        <v>69</v>
      </c>
      <c r="O36" s="9">
        <f>SUM(C36:N36)</f>
        <v>828</v>
      </c>
    </row>
    <row r="37" spans="2:15" ht="15.75" thickBot="1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2:15" ht="26.25" thickBot="1">
      <c r="B38" s="18" t="s">
        <v>15</v>
      </c>
      <c r="C38" s="2" t="s">
        <v>1</v>
      </c>
      <c r="D38" s="2" t="s">
        <v>2</v>
      </c>
      <c r="E38" s="2" t="s">
        <v>3</v>
      </c>
      <c r="F38" s="2" t="s">
        <v>4</v>
      </c>
      <c r="G38" s="2" t="s">
        <v>5</v>
      </c>
      <c r="H38" s="2" t="s">
        <v>6</v>
      </c>
      <c r="I38" s="2" t="s">
        <v>7</v>
      </c>
      <c r="J38" s="2" t="s">
        <v>8</v>
      </c>
      <c r="K38" s="2" t="s">
        <v>9</v>
      </c>
      <c r="L38" s="2" t="s">
        <v>10</v>
      </c>
      <c r="M38" s="2" t="s">
        <v>11</v>
      </c>
      <c r="N38" s="2" t="s">
        <v>12</v>
      </c>
      <c r="O38" s="3" t="s">
        <v>13</v>
      </c>
    </row>
    <row r="39" spans="2:15" ht="15.75" thickBot="1">
      <c r="B39" s="20" t="s">
        <v>22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6">
        <f t="shared" ref="O39:O44" si="6">SUM(C39:N39)</f>
        <v>0</v>
      </c>
    </row>
    <row r="40" spans="2:15" ht="26.25" thickBot="1">
      <c r="B40" s="20" t="s">
        <v>23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6">
        <f t="shared" si="6"/>
        <v>0</v>
      </c>
    </row>
    <row r="41" spans="2:15" ht="15.75" thickBot="1">
      <c r="B41" s="4"/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6">
        <f t="shared" si="6"/>
        <v>0</v>
      </c>
    </row>
    <row r="42" spans="2:15" ht="15.75" thickBot="1">
      <c r="B42" s="4"/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6">
        <f t="shared" si="6"/>
        <v>0</v>
      </c>
    </row>
    <row r="43" spans="2:15" ht="15.75" thickBot="1">
      <c r="B43" s="4" t="s">
        <v>16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6">
        <f t="shared" si="6"/>
        <v>0</v>
      </c>
    </row>
    <row r="44" spans="2:15" ht="26.25" thickBot="1">
      <c r="B44" s="8" t="s">
        <v>24</v>
      </c>
      <c r="C44" s="10">
        <f>SUM(C39:C43)</f>
        <v>0</v>
      </c>
      <c r="D44" s="10">
        <f t="shared" ref="D44:N44" si="7">SUM(D39:D43)</f>
        <v>0</v>
      </c>
      <c r="E44" s="10">
        <f t="shared" si="7"/>
        <v>0</v>
      </c>
      <c r="F44" s="10">
        <f t="shared" si="7"/>
        <v>0</v>
      </c>
      <c r="G44" s="10">
        <f t="shared" si="7"/>
        <v>0</v>
      </c>
      <c r="H44" s="10">
        <f t="shared" si="7"/>
        <v>0</v>
      </c>
      <c r="I44" s="10">
        <f t="shared" si="7"/>
        <v>0</v>
      </c>
      <c r="J44" s="10">
        <f t="shared" si="7"/>
        <v>0</v>
      </c>
      <c r="K44" s="10">
        <f t="shared" si="7"/>
        <v>0</v>
      </c>
      <c r="L44" s="10">
        <f t="shared" si="7"/>
        <v>0</v>
      </c>
      <c r="M44" s="10">
        <f t="shared" si="7"/>
        <v>0</v>
      </c>
      <c r="N44" s="10">
        <f t="shared" si="7"/>
        <v>0</v>
      </c>
      <c r="O44" s="10">
        <f t="shared" si="6"/>
        <v>0</v>
      </c>
    </row>
    <row r="45" spans="2:15" ht="15.75" thickBot="1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</row>
    <row r="46" spans="2:15" ht="45.75" thickBot="1">
      <c r="B46" s="19" t="s">
        <v>28</v>
      </c>
      <c r="C46" s="12">
        <f>C36-C44</f>
        <v>69</v>
      </c>
      <c r="D46" s="12">
        <f t="shared" ref="D46:N46" si="8">D36-D44</f>
        <v>69</v>
      </c>
      <c r="E46" s="12">
        <f t="shared" si="8"/>
        <v>69</v>
      </c>
      <c r="F46" s="12">
        <f t="shared" si="8"/>
        <v>69</v>
      </c>
      <c r="G46" s="12">
        <f t="shared" si="8"/>
        <v>69</v>
      </c>
      <c r="H46" s="12">
        <f t="shared" si="8"/>
        <v>69</v>
      </c>
      <c r="I46" s="12">
        <f t="shared" si="8"/>
        <v>69</v>
      </c>
      <c r="J46" s="12">
        <f t="shared" si="8"/>
        <v>69</v>
      </c>
      <c r="K46" s="12">
        <f t="shared" si="8"/>
        <v>69</v>
      </c>
      <c r="L46" s="12">
        <f t="shared" si="8"/>
        <v>69</v>
      </c>
      <c r="M46" s="12">
        <f t="shared" si="8"/>
        <v>69</v>
      </c>
      <c r="N46" s="12">
        <f t="shared" si="8"/>
        <v>69</v>
      </c>
      <c r="O46" s="12">
        <f>SUM(C46:N46)</f>
        <v>828</v>
      </c>
    </row>
    <row r="47" spans="2:15" ht="15.75" thickBot="1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</row>
    <row r="48" spans="2:15" ht="15.75" thickBot="1">
      <c r="B48" s="18" t="s">
        <v>17</v>
      </c>
      <c r="C48" s="2" t="s">
        <v>1</v>
      </c>
      <c r="D48" s="2" t="s">
        <v>2</v>
      </c>
      <c r="E48" s="2" t="s">
        <v>3</v>
      </c>
      <c r="F48" s="2" t="s">
        <v>4</v>
      </c>
      <c r="G48" s="2" t="s">
        <v>5</v>
      </c>
      <c r="H48" s="2" t="s">
        <v>6</v>
      </c>
      <c r="I48" s="2" t="s">
        <v>7</v>
      </c>
      <c r="J48" s="2" t="s">
        <v>8</v>
      </c>
      <c r="K48" s="2" t="s">
        <v>9</v>
      </c>
      <c r="L48" s="2" t="s">
        <v>10</v>
      </c>
      <c r="M48" s="2" t="s">
        <v>11</v>
      </c>
      <c r="N48" s="2" t="s">
        <v>12</v>
      </c>
      <c r="O48" s="13"/>
    </row>
    <row r="49" spans="2:15" ht="15.75" thickBot="1">
      <c r="B49" s="20" t="s">
        <v>18</v>
      </c>
      <c r="C49" s="14">
        <f>B3</f>
        <v>100</v>
      </c>
      <c r="D49" s="14">
        <f>C51</f>
        <v>169</v>
      </c>
      <c r="E49" s="14">
        <f t="shared" ref="E49:N49" si="9">D51</f>
        <v>238</v>
      </c>
      <c r="F49" s="14">
        <f t="shared" si="9"/>
        <v>307</v>
      </c>
      <c r="G49" s="14">
        <f t="shared" si="9"/>
        <v>376</v>
      </c>
      <c r="H49" s="14">
        <f t="shared" si="9"/>
        <v>445</v>
      </c>
      <c r="I49" s="14">
        <f t="shared" si="9"/>
        <v>514</v>
      </c>
      <c r="J49" s="14">
        <f t="shared" si="9"/>
        <v>583</v>
      </c>
      <c r="K49" s="14">
        <f t="shared" si="9"/>
        <v>652</v>
      </c>
      <c r="L49" s="14">
        <f t="shared" si="9"/>
        <v>721</v>
      </c>
      <c r="M49" s="14">
        <f t="shared" si="9"/>
        <v>790</v>
      </c>
      <c r="N49" s="14">
        <f t="shared" si="9"/>
        <v>859</v>
      </c>
      <c r="O49" s="15"/>
    </row>
    <row r="50" spans="2:15" ht="15.75" thickBot="1">
      <c r="B50" s="20" t="s">
        <v>29</v>
      </c>
      <c r="C50" s="14">
        <f>C46</f>
        <v>69</v>
      </c>
      <c r="D50" s="14">
        <f>D46</f>
        <v>69</v>
      </c>
      <c r="E50" s="14">
        <f t="shared" ref="E50:N50" si="10">E46</f>
        <v>69</v>
      </c>
      <c r="F50" s="14">
        <f t="shared" si="10"/>
        <v>69</v>
      </c>
      <c r="G50" s="14">
        <f t="shared" si="10"/>
        <v>69</v>
      </c>
      <c r="H50" s="14">
        <f t="shared" si="10"/>
        <v>69</v>
      </c>
      <c r="I50" s="14">
        <f t="shared" si="10"/>
        <v>69</v>
      </c>
      <c r="J50" s="14">
        <f t="shared" si="10"/>
        <v>69</v>
      </c>
      <c r="K50" s="14">
        <f t="shared" si="10"/>
        <v>69</v>
      </c>
      <c r="L50" s="14">
        <f t="shared" si="10"/>
        <v>69</v>
      </c>
      <c r="M50" s="14">
        <f t="shared" si="10"/>
        <v>69</v>
      </c>
      <c r="N50" s="14">
        <f t="shared" si="10"/>
        <v>69</v>
      </c>
      <c r="O50" s="15"/>
    </row>
    <row r="51" spans="2:15" ht="26.25" thickBot="1">
      <c r="B51" s="8" t="s">
        <v>30</v>
      </c>
      <c r="C51" s="22">
        <f>C49+C50</f>
        <v>169</v>
      </c>
      <c r="D51" s="22">
        <f t="shared" ref="D51:N51" si="11">D49+D50</f>
        <v>238</v>
      </c>
      <c r="E51" s="22">
        <f t="shared" si="11"/>
        <v>307</v>
      </c>
      <c r="F51" s="22">
        <f t="shared" si="11"/>
        <v>376</v>
      </c>
      <c r="G51" s="22">
        <f t="shared" si="11"/>
        <v>445</v>
      </c>
      <c r="H51" s="22">
        <f t="shared" si="11"/>
        <v>514</v>
      </c>
      <c r="I51" s="22">
        <f t="shared" si="11"/>
        <v>583</v>
      </c>
      <c r="J51" s="22">
        <f t="shared" si="11"/>
        <v>652</v>
      </c>
      <c r="K51" s="22">
        <f t="shared" si="11"/>
        <v>721</v>
      </c>
      <c r="L51" s="22">
        <f t="shared" si="11"/>
        <v>790</v>
      </c>
      <c r="M51" s="22">
        <f t="shared" si="11"/>
        <v>859</v>
      </c>
      <c r="N51" s="22">
        <f t="shared" si="11"/>
        <v>928</v>
      </c>
      <c r="O51" s="16"/>
    </row>
    <row r="52" spans="2:15"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</row>
  </sheetData>
  <mergeCells count="2">
    <mergeCell ref="D3:M3"/>
    <mergeCell ref="D2:M2"/>
  </mergeCells>
  <conditionalFormatting sqref="C44:O44">
    <cfRule type="expression" dxfId="5" priority="1" stopIfTrue="1">
      <formula>C$89=3</formula>
    </cfRule>
    <cfRule type="expression" dxfId="4" priority="2" stopIfTrue="1">
      <formula>C$89=2</formula>
    </cfRule>
    <cfRule type="expression" dxfId="3" priority="3" stopIfTrue="1">
      <formula>C$89=1</formula>
    </cfRule>
  </conditionalFormatting>
  <conditionalFormatting sqref="C46:O46">
    <cfRule type="expression" dxfId="2" priority="4" stopIfTrue="1">
      <formula>C$90=3</formula>
    </cfRule>
    <cfRule type="expression" dxfId="1" priority="5" stopIfTrue="1">
      <formula>C$90=2</formula>
    </cfRule>
    <cfRule type="expression" dxfId="0" priority="6" stopIfTrue="1">
      <formula>C$90=1</formula>
    </cfRule>
  </conditionalFormatting>
  <dataValidations count="1">
    <dataValidation type="decimal" operator="greaterThanOrEqual" allowBlank="1" showErrorMessage="1" errorTitle="Error" error="El número ingresado es negativo o no ha ingresado un número." sqref="C39:N43 C6:N8 C12:N33">
      <formula1>0</formula1>
    </dataValidation>
  </dataValidation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L15"/>
  <sheetViews>
    <sheetView tabSelected="1" workbookViewId="0">
      <selection activeCell="G11" sqref="G11"/>
    </sheetView>
  </sheetViews>
  <sheetFormatPr baseColWidth="10" defaultRowHeight="15"/>
  <cols>
    <col min="1" max="1" width="5.7109375" customWidth="1"/>
    <col min="2" max="2" width="15.85546875" customWidth="1"/>
    <col min="3" max="3" width="14" bestFit="1" customWidth="1"/>
    <col min="4" max="4" width="10.85546875" bestFit="1" customWidth="1"/>
    <col min="5" max="5" width="8.140625" customWidth="1"/>
    <col min="6" max="6" width="18.42578125" bestFit="1" customWidth="1"/>
  </cols>
  <sheetData>
    <row r="2" spans="2:12">
      <c r="B2" s="1"/>
      <c r="C2" s="1"/>
      <c r="D2" s="1"/>
      <c r="E2" s="1"/>
      <c r="F2" s="1"/>
      <c r="G2" s="26" t="s">
        <v>53</v>
      </c>
      <c r="H2" s="26" t="s">
        <v>54</v>
      </c>
      <c r="I2" s="26" t="s">
        <v>55</v>
      </c>
      <c r="J2" s="26" t="s">
        <v>56</v>
      </c>
      <c r="K2" s="26" t="s">
        <v>57</v>
      </c>
      <c r="L2" s="1"/>
    </row>
    <row r="3" spans="2:12" ht="15.75" thickBot="1">
      <c r="D3" s="1"/>
      <c r="E3" s="1"/>
      <c r="F3" s="24" t="s">
        <v>48</v>
      </c>
      <c r="G3" s="27">
        <f>+'Flujo-de-caja'!O9</f>
        <v>7800</v>
      </c>
      <c r="H3" s="27">
        <f>G3*1.05</f>
        <v>8190</v>
      </c>
      <c r="I3" s="27">
        <f t="shared" ref="I3:K4" si="0">H3*1.05</f>
        <v>8599.5</v>
      </c>
      <c r="J3" s="27">
        <f t="shared" si="0"/>
        <v>9029.4750000000004</v>
      </c>
      <c r="K3" s="27">
        <f t="shared" si="0"/>
        <v>9480.9487500000014</v>
      </c>
      <c r="L3" s="1"/>
    </row>
    <row r="4" spans="2:12" ht="15.75" thickBot="1">
      <c r="C4" s="33" t="s">
        <v>42</v>
      </c>
      <c r="D4" s="34">
        <v>-3500</v>
      </c>
      <c r="F4" s="24" t="s">
        <v>49</v>
      </c>
      <c r="G4" s="27">
        <f>-'Flujo-de-caja'!O34</f>
        <v>-6972</v>
      </c>
      <c r="H4" s="27">
        <f>G4*1.05</f>
        <v>-7320.6</v>
      </c>
      <c r="I4" s="27">
        <f t="shared" si="0"/>
        <v>-7686.630000000001</v>
      </c>
      <c r="J4" s="27">
        <f t="shared" si="0"/>
        <v>-8070.9615000000013</v>
      </c>
      <c r="K4" s="27">
        <f t="shared" si="0"/>
        <v>-8474.5095750000019</v>
      </c>
    </row>
    <row r="5" spans="2:12">
      <c r="C5" s="25" t="s">
        <v>43</v>
      </c>
      <c r="D5" s="23">
        <f>G7</f>
        <v>928</v>
      </c>
      <c r="F5" s="24" t="s">
        <v>50</v>
      </c>
      <c r="G5" s="28">
        <f>SUM(G3:G4)</f>
        <v>828</v>
      </c>
      <c r="H5" s="29">
        <f>SUM(H3:H4)</f>
        <v>869.39999999999964</v>
      </c>
      <c r="I5" s="29">
        <f t="shared" ref="I5:K5" si="1">SUM(I3:I4)</f>
        <v>912.86999999999898</v>
      </c>
      <c r="J5" s="29">
        <f t="shared" si="1"/>
        <v>958.51349999999911</v>
      </c>
      <c r="K5" s="29">
        <f t="shared" si="1"/>
        <v>1006.4391749999995</v>
      </c>
    </row>
    <row r="6" spans="2:12">
      <c r="C6" s="25" t="s">
        <v>44</v>
      </c>
      <c r="D6" s="30">
        <f>H7</f>
        <v>1797.3999999999996</v>
      </c>
      <c r="F6" s="24" t="s">
        <v>51</v>
      </c>
      <c r="G6" s="29">
        <f>+'Flujo-de-caja'!B3</f>
        <v>100</v>
      </c>
      <c r="H6" s="28">
        <f>G7</f>
        <v>928</v>
      </c>
      <c r="I6" s="28">
        <f t="shared" ref="I6:K6" si="2">H7</f>
        <v>1797.3999999999996</v>
      </c>
      <c r="J6" s="28">
        <f t="shared" si="2"/>
        <v>2710.2699999999986</v>
      </c>
      <c r="K6" s="28">
        <f t="shared" si="2"/>
        <v>3668.7834999999977</v>
      </c>
    </row>
    <row r="7" spans="2:12" ht="15.75">
      <c r="C7" s="25" t="s">
        <v>45</v>
      </c>
      <c r="D7" s="30">
        <f>I7</f>
        <v>2710.2699999999986</v>
      </c>
      <c r="F7" s="54" t="s">
        <v>52</v>
      </c>
      <c r="G7" s="55">
        <f>+'Flujo-de-caja'!N51</f>
        <v>928</v>
      </c>
      <c r="H7" s="56">
        <f>SUM(H5:H6)</f>
        <v>1797.3999999999996</v>
      </c>
      <c r="I7" s="56">
        <f t="shared" ref="I7:K7" si="3">SUM(I5:I6)</f>
        <v>2710.2699999999986</v>
      </c>
      <c r="J7" s="56">
        <f t="shared" si="3"/>
        <v>3668.7834999999977</v>
      </c>
      <c r="K7" s="56">
        <f t="shared" si="3"/>
        <v>4675.2226749999973</v>
      </c>
    </row>
    <row r="8" spans="2:12">
      <c r="C8" s="25" t="s">
        <v>46</v>
      </c>
      <c r="D8" s="30">
        <f>J7</f>
        <v>3668.7834999999977</v>
      </c>
    </row>
    <row r="9" spans="2:12">
      <c r="C9" s="25" t="s">
        <v>47</v>
      </c>
      <c r="D9" s="30">
        <f>K7</f>
        <v>4675.2226749999973</v>
      </c>
    </row>
    <row r="10" spans="2:12" ht="15.75" thickBot="1"/>
    <row r="11" spans="2:12" ht="45.75" thickBot="1">
      <c r="B11" s="31" t="s">
        <v>58</v>
      </c>
      <c r="C11" s="37">
        <f>IRR(D4:D9)</f>
        <v>0.50873382230895281</v>
      </c>
      <c r="E11" s="38"/>
      <c r="F11" s="46"/>
      <c r="G11" s="48"/>
      <c r="H11" s="39"/>
    </row>
    <row r="12" spans="2:12" ht="15.75" thickBot="1">
      <c r="E12" s="38"/>
      <c r="F12" s="47"/>
      <c r="G12" s="38"/>
      <c r="H12" s="38"/>
    </row>
    <row r="13" spans="2:12" ht="33" customHeight="1" thickBot="1">
      <c r="B13" s="32" t="s">
        <v>59</v>
      </c>
      <c r="C13" s="41">
        <f>NPV(C15,6,D4:D9)</f>
        <v>3687.7478173641007</v>
      </c>
      <c r="E13" s="38"/>
      <c r="F13" s="47"/>
      <c r="G13" s="38"/>
      <c r="H13" s="38"/>
    </row>
    <row r="14" spans="2:12" ht="15.75" thickBot="1">
      <c r="E14" s="38"/>
      <c r="F14" s="45"/>
      <c r="G14" s="38"/>
      <c r="H14" s="38"/>
    </row>
    <row r="15" spans="2:12" ht="60.75" thickBot="1">
      <c r="B15" s="35" t="s">
        <v>60</v>
      </c>
      <c r="C15" s="36">
        <v>0.15</v>
      </c>
      <c r="E15" s="40"/>
      <c r="F15" s="49"/>
      <c r="G15" s="40"/>
      <c r="H15" s="3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Flujo-de-caja</vt:lpstr>
      <vt:lpstr>van-tir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Guzman Cruz</dc:creator>
  <cp:lastModifiedBy>UCV</cp:lastModifiedBy>
  <dcterms:created xsi:type="dcterms:W3CDTF">2013-08-22T22:26:37Z</dcterms:created>
  <dcterms:modified xsi:type="dcterms:W3CDTF">2013-08-23T04:35:38Z</dcterms:modified>
</cp:coreProperties>
</file>